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/>
  <xr:revisionPtr revIDLastSave="0" documentId="13_ncr:1_{9BBF0AAD-9B50-44A8-BC66-33E610658EED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薪資印領清冊" sheetId="1" r:id="rId1"/>
    <sheet name="按日計酬年終獎金" sheetId="2" r:id="rId2"/>
    <sheet name="月薪年終獎金" sheetId="3" r:id="rId3"/>
  </sheets>
  <externalReferences>
    <externalReference r:id="rId4"/>
  </externalReferences>
  <definedNames>
    <definedName name="_xlnm.Print_Area" localSheetId="2">月薪年終獎金!$A$1:$H$18</definedName>
    <definedName name="_xlnm.Print_Area" localSheetId="1">按日計酬年終獎金!$A$1:$I$18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H11" i="3" s="1"/>
  <c r="E12" i="3"/>
  <c r="E13" i="3"/>
  <c r="E14" i="3"/>
  <c r="E7" i="3"/>
  <c r="G15" i="3"/>
  <c r="F15" i="3"/>
  <c r="H14" i="3"/>
  <c r="H13" i="3"/>
  <c r="H12" i="3"/>
  <c r="H10" i="3"/>
  <c r="H9" i="3"/>
  <c r="H8" i="3"/>
  <c r="G15" i="2"/>
  <c r="E15" i="3" l="1"/>
  <c r="H7" i="3"/>
  <c r="H15" i="3" s="1"/>
  <c r="H15" i="2"/>
  <c r="B14" i="2"/>
  <c r="B13" i="2"/>
  <c r="D13" i="2" s="1"/>
  <c r="F13" i="2" s="1"/>
  <c r="I13" i="2" s="1"/>
  <c r="D12" i="2"/>
  <c r="F12" i="2" s="1"/>
  <c r="I12" i="2" s="1"/>
  <c r="B11" i="2"/>
  <c r="B10" i="2"/>
  <c r="D10" i="2" s="1"/>
  <c r="F10" i="2" s="1"/>
  <c r="I10" i="2" s="1"/>
  <c r="D9" i="2"/>
  <c r="F9" i="2" s="1"/>
  <c r="I9" i="2" s="1"/>
  <c r="D8" i="2"/>
  <c r="F8" i="2" s="1"/>
  <c r="I8" i="2" s="1"/>
  <c r="R16" i="1"/>
  <c r="D7" i="2" l="1"/>
  <c r="F7" i="2" s="1"/>
  <c r="I7" i="2" s="1"/>
  <c r="D14" i="2"/>
  <c r="F14" i="2" s="1"/>
  <c r="I14" i="2" s="1"/>
  <c r="D11" i="2"/>
  <c r="F11" i="2" s="1"/>
  <c r="I11" i="2" s="1"/>
  <c r="J16" i="1"/>
  <c r="J17" i="1" s="1"/>
  <c r="K16" i="1"/>
  <c r="P16" i="1"/>
  <c r="G15" i="1"/>
  <c r="H15" i="1"/>
  <c r="I15" i="1"/>
  <c r="N15" i="1"/>
  <c r="O15" i="1"/>
  <c r="F15" i="2" l="1"/>
  <c r="I15" i="2"/>
  <c r="Q15" i="1"/>
  <c r="S15" i="1" s="1"/>
  <c r="M17" i="1"/>
  <c r="L15" i="1"/>
  <c r="M15" i="1" s="1"/>
  <c r="O8" i="1"/>
  <c r="N8" i="1"/>
  <c r="I8" i="1"/>
  <c r="H8" i="1"/>
  <c r="G8" i="1"/>
  <c r="O7" i="1"/>
  <c r="N7" i="1"/>
  <c r="I7" i="1"/>
  <c r="H7" i="1"/>
  <c r="G7" i="1"/>
  <c r="O6" i="1"/>
  <c r="N6" i="1"/>
  <c r="I6" i="1"/>
  <c r="H6" i="1"/>
  <c r="G6" i="1"/>
  <c r="O5" i="1"/>
  <c r="N5" i="1"/>
  <c r="I5" i="1"/>
  <c r="H5" i="1"/>
  <c r="G5" i="1"/>
  <c r="O11" i="1"/>
  <c r="N11" i="1"/>
  <c r="I11" i="1"/>
  <c r="H11" i="1"/>
  <c r="G11" i="1"/>
  <c r="O10" i="1"/>
  <c r="N10" i="1"/>
  <c r="I10" i="1"/>
  <c r="H10" i="1"/>
  <c r="G10" i="1"/>
  <c r="O9" i="1"/>
  <c r="N9" i="1"/>
  <c r="I9" i="1"/>
  <c r="H9" i="1"/>
  <c r="G9" i="1"/>
  <c r="O13" i="1"/>
  <c r="N13" i="1"/>
  <c r="I13" i="1"/>
  <c r="H13" i="1"/>
  <c r="G13" i="1"/>
  <c r="O12" i="1"/>
  <c r="N12" i="1"/>
  <c r="I12" i="1"/>
  <c r="H12" i="1"/>
  <c r="G12" i="1"/>
  <c r="G14" i="1"/>
  <c r="H14" i="1"/>
  <c r="I14" i="1"/>
  <c r="N14" i="1"/>
  <c r="O14" i="1"/>
  <c r="Q6" i="1" l="1"/>
  <c r="S6" i="1" s="1"/>
  <c r="L8" i="1"/>
  <c r="M8" i="1" s="1"/>
  <c r="G16" i="1"/>
  <c r="H16" i="1"/>
  <c r="I16" i="1"/>
  <c r="N16" i="1"/>
  <c r="O16" i="1"/>
  <c r="L5" i="1"/>
  <c r="Q7" i="1"/>
  <c r="S7" i="1" s="1"/>
  <c r="L6" i="1"/>
  <c r="M6" i="1" s="1"/>
  <c r="Q8" i="1"/>
  <c r="S8" i="1" s="1"/>
  <c r="L7" i="1"/>
  <c r="M7" i="1" s="1"/>
  <c r="Q5" i="1"/>
  <c r="S5" i="1" s="1"/>
  <c r="Q10" i="1"/>
  <c r="S10" i="1" s="1"/>
  <c r="Q14" i="1"/>
  <c r="S14" i="1" s="1"/>
  <c r="L11" i="1"/>
  <c r="M11" i="1" s="1"/>
  <c r="Q9" i="1"/>
  <c r="S9" i="1" s="1"/>
  <c r="L14" i="1"/>
  <c r="M14" i="1" s="1"/>
  <c r="L12" i="1"/>
  <c r="M12" i="1" s="1"/>
  <c r="L9" i="1"/>
  <c r="M9" i="1" s="1"/>
  <c r="Q11" i="1"/>
  <c r="S11" i="1" s="1"/>
  <c r="Q12" i="1"/>
  <c r="S12" i="1" s="1"/>
  <c r="L10" i="1"/>
  <c r="M10" i="1" s="1"/>
  <c r="L13" i="1"/>
  <c r="M13" i="1" s="1"/>
  <c r="Q13" i="1"/>
  <c r="S13" i="1" s="1"/>
  <c r="Q16" i="1" l="1"/>
  <c r="S16" i="1" s="1"/>
  <c r="L16" i="1"/>
  <c r="M5" i="1"/>
  <c r="M16" i="1" s="1"/>
  <c r="G17" i="1"/>
  <c r="C17" i="1"/>
  <c r="Q17" i="1" l="1"/>
  <c r="U17" i="1"/>
</calcChain>
</file>

<file path=xl/sharedStrings.xml><?xml version="1.0" encoding="utf-8"?>
<sst xmlns="http://schemas.openxmlformats.org/spreadsheetml/2006/main" count="80" uniqueCount="52">
  <si>
    <t>姓名</t>
  </si>
  <si>
    <t>保險俸額</t>
  </si>
  <si>
    <t>本人</t>
  </si>
  <si>
    <t>眷屬</t>
  </si>
  <si>
    <t>日薪</t>
  </si>
  <si>
    <t>應領薪資</t>
  </si>
  <si>
    <t>機關補助</t>
  </si>
  <si>
    <t>請領金額</t>
  </si>
  <si>
    <t>自付</t>
  </si>
  <si>
    <t>實領金額</t>
  </si>
  <si>
    <t>健保補助</t>
  </si>
  <si>
    <t>勞退補助</t>
  </si>
  <si>
    <t>合計</t>
  </si>
  <si>
    <t>健保自付</t>
  </si>
  <si>
    <t>勞退自付</t>
  </si>
  <si>
    <t>林翠姮</t>
  </si>
  <si>
    <t>廖紫伶</t>
  </si>
  <si>
    <t>林廷佑</t>
    <phoneticPr fontId="1" type="noConversion"/>
  </si>
  <si>
    <t>合計</t>
    <phoneticPr fontId="1" type="noConversion"/>
  </si>
  <si>
    <t>備註</t>
    <phoneticPr fontId="1" type="noConversion"/>
  </si>
  <si>
    <t>108年O月份臨時人員薪資印領清冊</t>
    <phoneticPr fontId="1" type="noConversion"/>
  </si>
  <si>
    <t>工作計畫</t>
    <phoneticPr fontId="1" type="noConversion"/>
  </si>
  <si>
    <t>業務計畫</t>
    <phoneticPr fontId="1" type="noConversion"/>
  </si>
  <si>
    <t>用途別</t>
    <phoneticPr fontId="1" type="noConversion"/>
  </si>
  <si>
    <t>轉入薪資帳戶</t>
    <phoneticPr fontId="1" type="noConversion"/>
  </si>
  <si>
    <t>領訖簽章</t>
    <phoneticPr fontId="1" type="noConversion"/>
  </si>
  <si>
    <t>勞保自付
20%</t>
    <phoneticPr fontId="1" type="noConversion"/>
  </si>
  <si>
    <t>勞保補助
70%</t>
    <phoneticPr fontId="1" type="noConversion"/>
  </si>
  <si>
    <t>職業災害
0.13%</t>
    <phoneticPr fontId="1" type="noConversion"/>
  </si>
  <si>
    <t>工作
天數</t>
    <phoneticPr fontId="1" type="noConversion"/>
  </si>
  <si>
    <t>單位主管                           出納</t>
    <phoneticPr fontId="1" type="noConversion"/>
  </si>
  <si>
    <t>主    辦                           主辦健勞保及複核                             主計室                             秘書                             鄉長</t>
    <phoneticPr fontId="1" type="noConversion"/>
  </si>
  <si>
    <t>健保合計</t>
    <phoneticPr fontId="1" type="noConversion"/>
  </si>
  <si>
    <t>勞保合計</t>
    <phoneticPr fontId="1" type="noConversion"/>
  </si>
  <si>
    <t>職災合計</t>
    <phoneticPr fontId="1" type="noConversion"/>
  </si>
  <si>
    <t>勞退合計</t>
  </si>
  <si>
    <t>轉入95015帳戶</t>
  </si>
  <si>
    <t>強制執行扣款</t>
    <phoneticPr fontId="1" type="noConversion"/>
  </si>
  <si>
    <t>在職月份</t>
    <phoneticPr fontId="1" type="noConversion"/>
  </si>
  <si>
    <t>獎金月份</t>
    <phoneticPr fontId="1" type="noConversion"/>
  </si>
  <si>
    <t>應發金額</t>
    <phoneticPr fontId="1" type="noConversion"/>
  </si>
  <si>
    <t>實領金額</t>
    <phoneticPr fontId="1" type="noConversion"/>
  </si>
  <si>
    <t>工作計畫</t>
  </si>
  <si>
    <t>強制執行扣款</t>
    <phoneticPr fontId="1" type="noConversion"/>
  </si>
  <si>
    <t>扣所得稅</t>
    <phoneticPr fontId="1" type="noConversion"/>
  </si>
  <si>
    <t>OOO年度臨時人員年終工作獎金印領清冊</t>
    <phoneticPr fontId="1" type="noConversion"/>
  </si>
  <si>
    <t>用途別</t>
  </si>
  <si>
    <t>全年在職天數</t>
    <phoneticPr fontId="1" type="noConversion"/>
  </si>
  <si>
    <t xml:space="preserve">                            出納</t>
    <phoneticPr fontId="1" type="noConversion"/>
  </si>
  <si>
    <t>主辦                        臨時人員人事                        秘書</t>
    <phoneticPr fontId="1" type="noConversion"/>
  </si>
  <si>
    <t>主辦主管                    主計室                              鄉長</t>
    <phoneticPr fontId="1" type="noConversion"/>
  </si>
  <si>
    <t>月領薪資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</si>
</sst>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0_ "/>
    <numFmt numFmtId="178" formatCode="#,##0_);[Red]\(#,##0\)"/>
    <numFmt numFmtId="179" formatCode="#,##0.0_);[Red]\(#,##0.0\)"/>
  </numFmts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36"/>
      <color theme="1"/>
      <name val="標楷體"/>
      <family val="4"/>
      <charset val="136"/>
    </font>
    <font>
      <sz val="2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wrapText="1"/>
    </xf>
    <xf numFmtId="179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4180;&#33256;&#26178;&#20154;&#21729;&#34218;&#360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臨時人員編制情形"/>
      <sheetName val="勞健保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年終獎金"/>
    </sheetNames>
    <sheetDataSet>
      <sheetData sheetId="0"/>
      <sheetData sheetId="1">
        <row r="4">
          <cell r="B4">
            <v>23100</v>
          </cell>
          <cell r="C4">
            <v>508</v>
          </cell>
          <cell r="D4">
            <v>1779</v>
          </cell>
          <cell r="E4">
            <v>325</v>
          </cell>
          <cell r="F4">
            <v>1047</v>
          </cell>
        </row>
        <row r="5">
          <cell r="B5">
            <v>24000</v>
          </cell>
          <cell r="C5">
            <v>528</v>
          </cell>
          <cell r="D5">
            <v>1848</v>
          </cell>
          <cell r="E5">
            <v>338</v>
          </cell>
          <cell r="F5">
            <v>1087</v>
          </cell>
        </row>
        <row r="6">
          <cell r="B6">
            <v>25200</v>
          </cell>
          <cell r="C6">
            <v>554</v>
          </cell>
          <cell r="D6">
            <v>1940</v>
          </cell>
          <cell r="E6">
            <v>355</v>
          </cell>
          <cell r="F6">
            <v>1142</v>
          </cell>
        </row>
        <row r="7">
          <cell r="B7">
            <v>26400</v>
          </cell>
          <cell r="C7">
            <v>581</v>
          </cell>
          <cell r="D7">
            <v>2033</v>
          </cell>
          <cell r="E7">
            <v>371</v>
          </cell>
          <cell r="F7">
            <v>1196</v>
          </cell>
        </row>
        <row r="8">
          <cell r="B8">
            <v>27600</v>
          </cell>
          <cell r="C8">
            <v>607</v>
          </cell>
          <cell r="D8">
            <v>2125</v>
          </cell>
          <cell r="E8">
            <v>388</v>
          </cell>
          <cell r="F8">
            <v>1250</v>
          </cell>
        </row>
        <row r="9">
          <cell r="B9">
            <v>28800</v>
          </cell>
          <cell r="C9">
            <v>634</v>
          </cell>
          <cell r="D9">
            <v>2218</v>
          </cell>
          <cell r="E9">
            <v>405</v>
          </cell>
          <cell r="F9">
            <v>1305</v>
          </cell>
        </row>
        <row r="10">
          <cell r="B10">
            <v>30300</v>
          </cell>
          <cell r="C10">
            <v>667</v>
          </cell>
          <cell r="D10">
            <v>2333</v>
          </cell>
          <cell r="E10">
            <v>426</v>
          </cell>
          <cell r="F10">
            <v>1373</v>
          </cell>
        </row>
        <row r="11">
          <cell r="B11">
            <v>31800</v>
          </cell>
          <cell r="C11">
            <v>700</v>
          </cell>
          <cell r="D11">
            <v>2449</v>
          </cell>
          <cell r="E11">
            <v>447</v>
          </cell>
          <cell r="F11">
            <v>1441</v>
          </cell>
        </row>
        <row r="12">
          <cell r="B12">
            <v>33000</v>
          </cell>
          <cell r="C12">
            <v>733</v>
          </cell>
          <cell r="D12">
            <v>2564</v>
          </cell>
          <cell r="E12">
            <v>469</v>
          </cell>
          <cell r="F12">
            <v>1509</v>
          </cell>
        </row>
        <row r="13">
          <cell r="B13">
            <v>34800</v>
          </cell>
          <cell r="C13">
            <v>766</v>
          </cell>
          <cell r="D13">
            <v>2680</v>
          </cell>
          <cell r="E13">
            <v>490</v>
          </cell>
          <cell r="F13">
            <v>1577</v>
          </cell>
        </row>
        <row r="14">
          <cell r="B14">
            <v>36300</v>
          </cell>
          <cell r="C14">
            <v>799</v>
          </cell>
          <cell r="D14">
            <v>2795</v>
          </cell>
          <cell r="E14">
            <v>511</v>
          </cell>
          <cell r="F14">
            <v>1645</v>
          </cell>
        </row>
        <row r="15">
          <cell r="B15">
            <v>38200</v>
          </cell>
          <cell r="C15">
            <v>840</v>
          </cell>
          <cell r="D15">
            <v>2941</v>
          </cell>
          <cell r="E15">
            <v>537</v>
          </cell>
          <cell r="F15">
            <v>1731</v>
          </cell>
        </row>
        <row r="16">
          <cell r="B16">
            <v>40100</v>
          </cell>
          <cell r="C16">
            <v>882</v>
          </cell>
          <cell r="D16">
            <v>3088</v>
          </cell>
          <cell r="E16">
            <v>564</v>
          </cell>
          <cell r="F16">
            <v>1817</v>
          </cell>
        </row>
        <row r="17">
          <cell r="B17">
            <v>42000</v>
          </cell>
          <cell r="C17">
            <v>924</v>
          </cell>
          <cell r="D17">
            <v>3234</v>
          </cell>
          <cell r="E17">
            <v>591</v>
          </cell>
          <cell r="F17">
            <v>1903</v>
          </cell>
        </row>
        <row r="18">
          <cell r="B18">
            <v>43900</v>
          </cell>
          <cell r="C18">
            <v>966</v>
          </cell>
          <cell r="D18">
            <v>3380</v>
          </cell>
          <cell r="E18">
            <v>618</v>
          </cell>
          <cell r="F18">
            <v>1989</v>
          </cell>
        </row>
        <row r="19">
          <cell r="B19">
            <v>45800</v>
          </cell>
          <cell r="C19">
            <v>1008</v>
          </cell>
          <cell r="D19">
            <v>3527</v>
          </cell>
          <cell r="E19">
            <v>644</v>
          </cell>
          <cell r="F19">
            <v>2075</v>
          </cell>
        </row>
        <row r="20">
          <cell r="B20">
            <v>48200</v>
          </cell>
          <cell r="C20">
            <v>1008</v>
          </cell>
          <cell r="D20">
            <v>3527</v>
          </cell>
          <cell r="E20">
            <v>678</v>
          </cell>
          <cell r="F20">
            <v>2184</v>
          </cell>
        </row>
        <row r="21">
          <cell r="B21">
            <v>50600</v>
          </cell>
          <cell r="C21">
            <v>1008</v>
          </cell>
          <cell r="D21">
            <v>3527</v>
          </cell>
          <cell r="E21">
            <v>712</v>
          </cell>
          <cell r="F21">
            <v>2292</v>
          </cell>
        </row>
        <row r="22">
          <cell r="B22">
            <v>53000</v>
          </cell>
          <cell r="C22">
            <v>1008</v>
          </cell>
          <cell r="D22">
            <v>3527</v>
          </cell>
          <cell r="E22">
            <v>746</v>
          </cell>
          <cell r="F22">
            <v>2401</v>
          </cell>
        </row>
        <row r="23">
          <cell r="B23">
            <v>55400</v>
          </cell>
          <cell r="C23">
            <v>1008</v>
          </cell>
          <cell r="D23">
            <v>3527</v>
          </cell>
          <cell r="E23">
            <v>779</v>
          </cell>
          <cell r="F23">
            <v>2510</v>
          </cell>
        </row>
        <row r="24">
          <cell r="B24">
            <v>57800</v>
          </cell>
          <cell r="C24">
            <v>1008</v>
          </cell>
          <cell r="D24">
            <v>3527</v>
          </cell>
          <cell r="E24">
            <v>813</v>
          </cell>
          <cell r="F24">
            <v>2619</v>
          </cell>
        </row>
        <row r="25">
          <cell r="B25">
            <v>60800</v>
          </cell>
          <cell r="C25">
            <v>1008</v>
          </cell>
          <cell r="D25">
            <v>3527</v>
          </cell>
          <cell r="E25">
            <v>855</v>
          </cell>
          <cell r="F25">
            <v>2755</v>
          </cell>
        </row>
        <row r="26">
          <cell r="B26">
            <v>63800</v>
          </cell>
          <cell r="C26">
            <v>1008</v>
          </cell>
          <cell r="D26">
            <v>3527</v>
          </cell>
          <cell r="E26">
            <v>898</v>
          </cell>
          <cell r="F26">
            <v>2890</v>
          </cell>
        </row>
        <row r="27">
          <cell r="B27">
            <v>66800</v>
          </cell>
          <cell r="C27">
            <v>1008</v>
          </cell>
          <cell r="D27">
            <v>3527</v>
          </cell>
          <cell r="E27">
            <v>940</v>
          </cell>
          <cell r="F27">
            <v>3026</v>
          </cell>
        </row>
        <row r="28">
          <cell r="B28">
            <v>69800</v>
          </cell>
          <cell r="C28">
            <v>1008</v>
          </cell>
          <cell r="D28">
            <v>3527</v>
          </cell>
          <cell r="E28">
            <v>982</v>
          </cell>
          <cell r="F28">
            <v>3162</v>
          </cell>
        </row>
        <row r="29">
          <cell r="B29">
            <v>72800</v>
          </cell>
          <cell r="C29">
            <v>1008</v>
          </cell>
          <cell r="D29">
            <v>3527</v>
          </cell>
          <cell r="E29">
            <v>1024</v>
          </cell>
          <cell r="F29">
            <v>3298</v>
          </cell>
        </row>
        <row r="30">
          <cell r="B30">
            <v>76500</v>
          </cell>
          <cell r="C30">
            <v>1008</v>
          </cell>
          <cell r="D30">
            <v>3527</v>
          </cell>
          <cell r="E30">
            <v>1076</v>
          </cell>
          <cell r="F30">
            <v>3466</v>
          </cell>
        </row>
        <row r="31">
          <cell r="B31">
            <v>80200</v>
          </cell>
          <cell r="C31">
            <v>1008</v>
          </cell>
          <cell r="D31">
            <v>3527</v>
          </cell>
          <cell r="E31">
            <v>1128</v>
          </cell>
          <cell r="F31">
            <v>3633</v>
          </cell>
        </row>
        <row r="32">
          <cell r="B32">
            <v>83900</v>
          </cell>
          <cell r="C32">
            <v>1008</v>
          </cell>
          <cell r="D32">
            <v>3527</v>
          </cell>
          <cell r="E32">
            <v>1180</v>
          </cell>
          <cell r="F32">
            <v>3801</v>
          </cell>
        </row>
        <row r="33">
          <cell r="B33">
            <v>87600</v>
          </cell>
          <cell r="C33">
            <v>1008</v>
          </cell>
          <cell r="D33">
            <v>3527</v>
          </cell>
          <cell r="E33">
            <v>1233</v>
          </cell>
          <cell r="F33">
            <v>3969</v>
          </cell>
        </row>
        <row r="34">
          <cell r="B34">
            <v>92100</v>
          </cell>
          <cell r="C34">
            <v>1008</v>
          </cell>
          <cell r="D34">
            <v>3527</v>
          </cell>
          <cell r="E34">
            <v>1296</v>
          </cell>
          <cell r="F34">
            <v>4173</v>
          </cell>
        </row>
        <row r="35">
          <cell r="B35">
            <v>96600</v>
          </cell>
          <cell r="C35">
            <v>1008</v>
          </cell>
          <cell r="D35">
            <v>3527</v>
          </cell>
          <cell r="E35">
            <v>1359</v>
          </cell>
          <cell r="F35">
            <v>4377</v>
          </cell>
        </row>
        <row r="36">
          <cell r="B36">
            <v>101100</v>
          </cell>
          <cell r="C36">
            <v>1008</v>
          </cell>
          <cell r="D36">
            <v>3527</v>
          </cell>
          <cell r="E36">
            <v>1422</v>
          </cell>
          <cell r="F36">
            <v>4580</v>
          </cell>
        </row>
        <row r="37">
          <cell r="B37">
            <v>105600</v>
          </cell>
          <cell r="C37">
            <v>1008</v>
          </cell>
          <cell r="D37">
            <v>3527</v>
          </cell>
          <cell r="E37">
            <v>1486</v>
          </cell>
          <cell r="F37">
            <v>4784</v>
          </cell>
        </row>
        <row r="38">
          <cell r="B38">
            <v>110100</v>
          </cell>
          <cell r="C38">
            <v>1008</v>
          </cell>
          <cell r="D38">
            <v>3527</v>
          </cell>
          <cell r="E38">
            <v>1549</v>
          </cell>
          <cell r="F38">
            <v>4988</v>
          </cell>
        </row>
        <row r="39">
          <cell r="B39">
            <v>115500</v>
          </cell>
          <cell r="C39">
            <v>1008</v>
          </cell>
          <cell r="D39">
            <v>3527</v>
          </cell>
          <cell r="E39">
            <v>1625</v>
          </cell>
          <cell r="F39">
            <v>5233</v>
          </cell>
        </row>
        <row r="40">
          <cell r="B40">
            <v>120900</v>
          </cell>
          <cell r="C40">
            <v>1008</v>
          </cell>
          <cell r="D40">
            <v>3527</v>
          </cell>
          <cell r="E40">
            <v>1701</v>
          </cell>
          <cell r="F40">
            <v>5477</v>
          </cell>
        </row>
        <row r="41">
          <cell r="B41">
            <v>126300</v>
          </cell>
          <cell r="C41">
            <v>1008</v>
          </cell>
          <cell r="D41">
            <v>3527</v>
          </cell>
          <cell r="E41">
            <v>1777</v>
          </cell>
          <cell r="F41">
            <v>5722</v>
          </cell>
        </row>
        <row r="42">
          <cell r="B42">
            <v>131700</v>
          </cell>
          <cell r="C42">
            <v>1008</v>
          </cell>
          <cell r="D42">
            <v>3527</v>
          </cell>
          <cell r="E42">
            <v>1853</v>
          </cell>
          <cell r="F42">
            <v>5967</v>
          </cell>
        </row>
        <row r="43">
          <cell r="B43">
            <v>137100</v>
          </cell>
          <cell r="C43">
            <v>1008</v>
          </cell>
          <cell r="D43">
            <v>3527</v>
          </cell>
          <cell r="E43">
            <v>1929</v>
          </cell>
          <cell r="F43">
            <v>6211</v>
          </cell>
        </row>
        <row r="44">
          <cell r="B44">
            <v>142500</v>
          </cell>
          <cell r="C44">
            <v>1008</v>
          </cell>
          <cell r="D44">
            <v>3527</v>
          </cell>
          <cell r="E44">
            <v>2005</v>
          </cell>
          <cell r="F44">
            <v>6456</v>
          </cell>
        </row>
        <row r="45">
          <cell r="B45">
            <v>147900</v>
          </cell>
          <cell r="C45">
            <v>1008</v>
          </cell>
          <cell r="D45">
            <v>3527</v>
          </cell>
          <cell r="E45">
            <v>2081</v>
          </cell>
          <cell r="F45">
            <v>6701</v>
          </cell>
        </row>
        <row r="46">
          <cell r="B46">
            <v>150000</v>
          </cell>
          <cell r="C46">
            <v>1008</v>
          </cell>
          <cell r="D46">
            <v>3527</v>
          </cell>
          <cell r="E46">
            <v>2111</v>
          </cell>
          <cell r="F46">
            <v>6796</v>
          </cell>
        </row>
        <row r="47">
          <cell r="B47">
            <v>156400</v>
          </cell>
          <cell r="C47">
            <v>1008</v>
          </cell>
          <cell r="D47">
            <v>3527</v>
          </cell>
          <cell r="E47">
            <v>2201</v>
          </cell>
          <cell r="F47">
            <v>7086</v>
          </cell>
        </row>
        <row r="48">
          <cell r="B48">
            <v>162800</v>
          </cell>
          <cell r="C48">
            <v>1008</v>
          </cell>
          <cell r="D48">
            <v>3527</v>
          </cell>
          <cell r="E48">
            <v>2291</v>
          </cell>
          <cell r="F48">
            <v>7376</v>
          </cell>
        </row>
        <row r="49">
          <cell r="B49">
            <v>169200</v>
          </cell>
          <cell r="C49">
            <v>1008</v>
          </cell>
          <cell r="D49">
            <v>3527</v>
          </cell>
          <cell r="E49">
            <v>2381</v>
          </cell>
          <cell r="F49">
            <v>7666</v>
          </cell>
        </row>
        <row r="50">
          <cell r="B50">
            <v>175600</v>
          </cell>
          <cell r="C50">
            <v>1008</v>
          </cell>
          <cell r="D50">
            <v>3527</v>
          </cell>
          <cell r="E50">
            <v>2471</v>
          </cell>
          <cell r="F50">
            <v>7956</v>
          </cell>
        </row>
        <row r="51">
          <cell r="B51">
            <v>182000</v>
          </cell>
          <cell r="C51">
            <v>1008</v>
          </cell>
          <cell r="D51">
            <v>3527</v>
          </cell>
          <cell r="E51">
            <v>2561</v>
          </cell>
          <cell r="F51">
            <v>8246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zoomScaleNormal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A18" sqref="A18:XFD18"/>
    </sheetView>
  </sheetViews>
  <sheetFormatPr defaultRowHeight="27" customHeight="1" x14ac:dyDescent="0.3"/>
  <cols>
    <col min="1" max="1" width="9" style="1"/>
    <col min="2" max="2" width="11.125" style="2" customWidth="1"/>
    <col min="3" max="4" width="7.25" style="4" customWidth="1"/>
    <col min="5" max="5" width="10.5" style="3" customWidth="1"/>
    <col min="6" max="6" width="9.25" style="2" bestFit="1" customWidth="1"/>
    <col min="7" max="7" width="11.875" style="2" bestFit="1" customWidth="1"/>
    <col min="8" max="11" width="10.875" style="2" customWidth="1"/>
    <col min="12" max="13" width="13.5" style="2" customWidth="1"/>
    <col min="14" max="16" width="10.875" style="2" customWidth="1"/>
    <col min="17" max="17" width="13.5" style="2" customWidth="1"/>
    <col min="18" max="18" width="13" style="2" customWidth="1"/>
    <col min="19" max="19" width="13.5" style="2" customWidth="1"/>
    <col min="20" max="21" width="12.625" style="1" customWidth="1"/>
    <col min="22" max="16384" width="9" style="1"/>
  </cols>
  <sheetData>
    <row r="1" spans="1:21" ht="48.6" customHeight="1" x14ac:dyDescent="0.3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37.200000000000003" customHeight="1" x14ac:dyDescent="0.3">
      <c r="A2" s="22" t="s">
        <v>22</v>
      </c>
      <c r="B2" s="22"/>
      <c r="C2" s="23"/>
      <c r="D2" s="23"/>
      <c r="E2" s="23"/>
      <c r="F2" s="23" t="s">
        <v>21</v>
      </c>
      <c r="G2" s="23"/>
      <c r="H2" s="23"/>
      <c r="I2" s="23"/>
      <c r="J2" s="23"/>
      <c r="K2" s="23"/>
      <c r="L2" s="23" t="s">
        <v>23</v>
      </c>
      <c r="M2" s="23"/>
      <c r="N2" s="23"/>
      <c r="O2" s="23"/>
      <c r="P2" s="23"/>
      <c r="Q2" s="23"/>
      <c r="R2" s="23"/>
      <c r="S2" s="23"/>
      <c r="T2" s="23"/>
      <c r="U2" s="23"/>
    </row>
    <row r="3" spans="1:21" ht="37.200000000000003" customHeight="1" x14ac:dyDescent="0.3">
      <c r="A3" s="22" t="s">
        <v>0</v>
      </c>
      <c r="B3" s="23" t="s">
        <v>1</v>
      </c>
      <c r="C3" s="23" t="s">
        <v>2</v>
      </c>
      <c r="D3" s="23" t="s">
        <v>3</v>
      </c>
      <c r="E3" s="27" t="s">
        <v>29</v>
      </c>
      <c r="F3" s="23" t="s">
        <v>4</v>
      </c>
      <c r="G3" s="23" t="s">
        <v>5</v>
      </c>
      <c r="H3" s="23" t="s">
        <v>6</v>
      </c>
      <c r="I3" s="23"/>
      <c r="J3" s="23"/>
      <c r="K3" s="23"/>
      <c r="L3" s="23"/>
      <c r="M3" s="24" t="s">
        <v>7</v>
      </c>
      <c r="N3" s="23" t="s">
        <v>8</v>
      </c>
      <c r="O3" s="23"/>
      <c r="P3" s="23"/>
      <c r="Q3" s="23"/>
      <c r="R3" s="24" t="s">
        <v>37</v>
      </c>
      <c r="S3" s="23" t="s">
        <v>9</v>
      </c>
      <c r="T3" s="22" t="s">
        <v>25</v>
      </c>
      <c r="U3" s="22" t="s">
        <v>19</v>
      </c>
    </row>
    <row r="4" spans="1:21" ht="37.200000000000003" customHeight="1" x14ac:dyDescent="0.3">
      <c r="A4" s="22"/>
      <c r="B4" s="23"/>
      <c r="C4" s="23"/>
      <c r="D4" s="23"/>
      <c r="E4" s="27"/>
      <c r="F4" s="23"/>
      <c r="G4" s="23"/>
      <c r="H4" s="6" t="s">
        <v>10</v>
      </c>
      <c r="I4" s="5" t="s">
        <v>27</v>
      </c>
      <c r="J4" s="5" t="s">
        <v>28</v>
      </c>
      <c r="K4" s="6" t="s">
        <v>11</v>
      </c>
      <c r="L4" s="5" t="s">
        <v>12</v>
      </c>
      <c r="M4" s="25"/>
      <c r="N4" s="6" t="s">
        <v>13</v>
      </c>
      <c r="O4" s="5" t="s">
        <v>26</v>
      </c>
      <c r="P4" s="6" t="s">
        <v>14</v>
      </c>
      <c r="Q4" s="5" t="s">
        <v>12</v>
      </c>
      <c r="R4" s="25"/>
      <c r="S4" s="23"/>
      <c r="T4" s="22"/>
      <c r="U4" s="22"/>
    </row>
    <row r="5" spans="1:21" ht="40.200000000000003" customHeight="1" x14ac:dyDescent="0.3">
      <c r="A5" s="7" t="s">
        <v>15</v>
      </c>
      <c r="B5" s="6">
        <v>28800</v>
      </c>
      <c r="C5" s="5">
        <v>1</v>
      </c>
      <c r="D5" s="5">
        <v>4</v>
      </c>
      <c r="E5" s="8">
        <v>20</v>
      </c>
      <c r="F5" s="6">
        <v>1200</v>
      </c>
      <c r="G5" s="6">
        <f>E5*F5</f>
        <v>24000</v>
      </c>
      <c r="H5" s="6">
        <f>VLOOKUP(B5,[1]勞健保!$B$4:$F$51,5,0)</f>
        <v>1305</v>
      </c>
      <c r="I5" s="6">
        <f>VLOOKUP(B5,[1]勞健保!$B$4:$F$51,3,0)</f>
        <v>2218</v>
      </c>
      <c r="J5" s="6"/>
      <c r="K5" s="6"/>
      <c r="L5" s="6">
        <f>H5+I5+J5+K5</f>
        <v>3523</v>
      </c>
      <c r="M5" s="6">
        <f>G5+L5</f>
        <v>27523</v>
      </c>
      <c r="N5" s="6">
        <f>VLOOKUP(B5,[1]勞健保!$B$4:$F$51,4,0)*(C5+D5)</f>
        <v>2025</v>
      </c>
      <c r="O5" s="6">
        <f>VLOOKUP(B5,[1]勞健保!$B$4:$F$51,2,0)</f>
        <v>634</v>
      </c>
      <c r="P5" s="6"/>
      <c r="Q5" s="6">
        <f>N5+O5+P5</f>
        <v>2659</v>
      </c>
      <c r="R5" s="6">
        <v>8000</v>
      </c>
      <c r="S5" s="6">
        <f>G5-Q5-R5</f>
        <v>13341</v>
      </c>
      <c r="T5" s="7"/>
      <c r="U5" s="7"/>
    </row>
    <row r="6" spans="1:21" ht="40.200000000000003" customHeight="1" x14ac:dyDescent="0.3">
      <c r="A6" s="7" t="s">
        <v>16</v>
      </c>
      <c r="B6" s="6">
        <v>26400</v>
      </c>
      <c r="C6" s="5">
        <v>1</v>
      </c>
      <c r="D6" s="5">
        <v>2</v>
      </c>
      <c r="E6" s="8">
        <v>19.5</v>
      </c>
      <c r="F6" s="6">
        <v>1200</v>
      </c>
      <c r="G6" s="6">
        <f t="shared" ref="G6:G7" si="0">E6*F6</f>
        <v>23400</v>
      </c>
      <c r="H6" s="6">
        <f>VLOOKUP(B6,[1]勞健保!$B$4:$F$51,5,0)</f>
        <v>1196</v>
      </c>
      <c r="I6" s="6">
        <f>VLOOKUP(B6,[1]勞健保!$B$4:$F$51,3,0)</f>
        <v>2033</v>
      </c>
      <c r="J6" s="6">
        <v>34</v>
      </c>
      <c r="K6" s="6">
        <v>1584</v>
      </c>
      <c r="L6" s="6">
        <f t="shared" ref="L6:L7" si="1">H6+I6+J6+K6</f>
        <v>4847</v>
      </c>
      <c r="M6" s="6">
        <f>G6+L6</f>
        <v>28247</v>
      </c>
      <c r="N6" s="6">
        <f>VLOOKUP(B6,[1]勞健保!$B$4:$F$51,4,0)*(C6+D6)</f>
        <v>1113</v>
      </c>
      <c r="O6" s="6">
        <f>VLOOKUP(B6,[1]勞健保!$B$4:$F$51,2,0)</f>
        <v>581</v>
      </c>
      <c r="P6" s="6"/>
      <c r="Q6" s="6">
        <f>P6+O6+N6</f>
        <v>1694</v>
      </c>
      <c r="R6" s="6"/>
      <c r="S6" s="6">
        <f t="shared" ref="S6:S16" si="2">G6-Q6-R6</f>
        <v>21706</v>
      </c>
      <c r="T6" s="7"/>
      <c r="U6" s="7"/>
    </row>
    <row r="7" spans="1:21" ht="40.200000000000003" customHeight="1" x14ac:dyDescent="0.3">
      <c r="A7" s="7" t="s">
        <v>17</v>
      </c>
      <c r="B7" s="6">
        <v>26400</v>
      </c>
      <c r="C7" s="5">
        <v>1</v>
      </c>
      <c r="D7" s="5"/>
      <c r="E7" s="8">
        <v>20</v>
      </c>
      <c r="F7" s="6">
        <v>1200</v>
      </c>
      <c r="G7" s="6">
        <f t="shared" si="0"/>
        <v>24000</v>
      </c>
      <c r="H7" s="6">
        <f>VLOOKUP(B7,[1]勞健保!$B$4:$F$51,5,0)</f>
        <v>1196</v>
      </c>
      <c r="I7" s="6">
        <f>VLOOKUP(B7,[1]勞健保!$B$4:$F$51,3,0)</f>
        <v>2033</v>
      </c>
      <c r="J7" s="6">
        <v>34</v>
      </c>
      <c r="K7" s="6">
        <v>1584</v>
      </c>
      <c r="L7" s="6">
        <f t="shared" si="1"/>
        <v>4847</v>
      </c>
      <c r="M7" s="6">
        <f t="shared" ref="M7" si="3">G7+L7</f>
        <v>28847</v>
      </c>
      <c r="N7" s="6">
        <f>VLOOKUP(B7,[1]勞健保!$B$4:$F$51,4,0)*(C7+D7)</f>
        <v>371</v>
      </c>
      <c r="O7" s="6">
        <f>VLOOKUP(B7,[1]勞健保!$B$4:$F$51,2,0)</f>
        <v>581</v>
      </c>
      <c r="P7" s="6"/>
      <c r="Q7" s="6">
        <f>P7+O7+N7</f>
        <v>952</v>
      </c>
      <c r="R7" s="6"/>
      <c r="S7" s="6">
        <f t="shared" si="2"/>
        <v>23048</v>
      </c>
      <c r="T7" s="7"/>
      <c r="U7" s="7"/>
    </row>
    <row r="8" spans="1:21" ht="40.200000000000003" customHeight="1" x14ac:dyDescent="0.3">
      <c r="A8" s="7" t="s">
        <v>15</v>
      </c>
      <c r="B8" s="6">
        <v>28800</v>
      </c>
      <c r="C8" s="5">
        <v>1</v>
      </c>
      <c r="D8" s="5">
        <v>4</v>
      </c>
      <c r="E8" s="8">
        <v>20</v>
      </c>
      <c r="F8" s="6">
        <v>1200</v>
      </c>
      <c r="G8" s="6">
        <f>E8*F8</f>
        <v>24000</v>
      </c>
      <c r="H8" s="6">
        <f>VLOOKUP(B8,[1]勞健保!$B$4:$F$51,5,0)</f>
        <v>1305</v>
      </c>
      <c r="I8" s="6">
        <f>VLOOKUP(B8,[1]勞健保!$B$4:$F$51,3,0)</f>
        <v>2218</v>
      </c>
      <c r="J8" s="6"/>
      <c r="K8" s="6"/>
      <c r="L8" s="6">
        <f>H8+I8+J8+K8</f>
        <v>3523</v>
      </c>
      <c r="M8" s="6">
        <f>G8+L8</f>
        <v>27523</v>
      </c>
      <c r="N8" s="6">
        <f>VLOOKUP(B8,[1]勞健保!$B$4:$F$51,4,0)*(C8+D8)</f>
        <v>2025</v>
      </c>
      <c r="O8" s="6">
        <f>VLOOKUP(B8,[1]勞健保!$B$4:$F$51,2,0)</f>
        <v>634</v>
      </c>
      <c r="P8" s="6"/>
      <c r="Q8" s="6">
        <f>N8+O8+P8</f>
        <v>2659</v>
      </c>
      <c r="R8" s="6"/>
      <c r="S8" s="6">
        <f t="shared" si="2"/>
        <v>21341</v>
      </c>
      <c r="T8" s="7"/>
      <c r="U8" s="7"/>
    </row>
    <row r="9" spans="1:21" ht="40.200000000000003" customHeight="1" x14ac:dyDescent="0.3">
      <c r="A9" s="7" t="s">
        <v>15</v>
      </c>
      <c r="B9" s="6">
        <v>28800</v>
      </c>
      <c r="C9" s="5">
        <v>1</v>
      </c>
      <c r="D9" s="5">
        <v>4</v>
      </c>
      <c r="E9" s="8">
        <v>20</v>
      </c>
      <c r="F9" s="6">
        <v>1200</v>
      </c>
      <c r="G9" s="6">
        <f>E9*F9</f>
        <v>24000</v>
      </c>
      <c r="H9" s="6">
        <f>VLOOKUP(B9,[1]勞健保!$B$4:$F$51,5,0)</f>
        <v>1305</v>
      </c>
      <c r="I9" s="6">
        <f>VLOOKUP(B9,[1]勞健保!$B$4:$F$51,3,0)</f>
        <v>2218</v>
      </c>
      <c r="J9" s="6"/>
      <c r="K9" s="6"/>
      <c r="L9" s="6">
        <f>H9+I9+J9+K9</f>
        <v>3523</v>
      </c>
      <c r="M9" s="6">
        <f>G9+L9</f>
        <v>27523</v>
      </c>
      <c r="N9" s="6">
        <f>VLOOKUP(B9,[1]勞健保!$B$4:$F$51,4,0)*(C9+D9)</f>
        <v>2025</v>
      </c>
      <c r="O9" s="6">
        <f>VLOOKUP(B9,[1]勞健保!$B$4:$F$51,2,0)</f>
        <v>634</v>
      </c>
      <c r="P9" s="6"/>
      <c r="Q9" s="6">
        <f>N9+O9+P9</f>
        <v>2659</v>
      </c>
      <c r="R9" s="6"/>
      <c r="S9" s="6">
        <f t="shared" si="2"/>
        <v>21341</v>
      </c>
      <c r="T9" s="7"/>
      <c r="U9" s="7"/>
    </row>
    <row r="10" spans="1:21" ht="40.200000000000003" customHeight="1" x14ac:dyDescent="0.3">
      <c r="A10" s="7" t="s">
        <v>16</v>
      </c>
      <c r="B10" s="6">
        <v>26400</v>
      </c>
      <c r="C10" s="5">
        <v>1</v>
      </c>
      <c r="D10" s="5">
        <v>2</v>
      </c>
      <c r="E10" s="8">
        <v>19.5</v>
      </c>
      <c r="F10" s="6">
        <v>1200</v>
      </c>
      <c r="G10" s="6">
        <f t="shared" ref="G10:G11" si="4">E10*F10</f>
        <v>23400</v>
      </c>
      <c r="H10" s="6">
        <f>VLOOKUP(B10,[1]勞健保!$B$4:$F$51,5,0)</f>
        <v>1196</v>
      </c>
      <c r="I10" s="6">
        <f>VLOOKUP(B10,[1]勞健保!$B$4:$F$51,3,0)</f>
        <v>2033</v>
      </c>
      <c r="J10" s="6">
        <v>34</v>
      </c>
      <c r="K10" s="6">
        <v>1584</v>
      </c>
      <c r="L10" s="6">
        <f t="shared" ref="L10:L11" si="5">H10+I10+J10+K10</f>
        <v>4847</v>
      </c>
      <c r="M10" s="6">
        <f>G10+L10</f>
        <v>28247</v>
      </c>
      <c r="N10" s="6">
        <f>VLOOKUP(B10,[1]勞健保!$B$4:$F$51,4,0)*(C10+D10)</f>
        <v>1113</v>
      </c>
      <c r="O10" s="6">
        <f>VLOOKUP(B10,[1]勞健保!$B$4:$F$51,2,0)</f>
        <v>581</v>
      </c>
      <c r="P10" s="6"/>
      <c r="Q10" s="6">
        <f>P10+O10+N10</f>
        <v>1694</v>
      </c>
      <c r="R10" s="6"/>
      <c r="S10" s="6">
        <f t="shared" si="2"/>
        <v>21706</v>
      </c>
      <c r="T10" s="7"/>
      <c r="U10" s="7"/>
    </row>
    <row r="11" spans="1:21" ht="40.200000000000003" customHeight="1" x14ac:dyDescent="0.3">
      <c r="A11" s="7" t="s">
        <v>17</v>
      </c>
      <c r="B11" s="6">
        <v>26400</v>
      </c>
      <c r="C11" s="5">
        <v>1</v>
      </c>
      <c r="D11" s="5"/>
      <c r="E11" s="8">
        <v>20</v>
      </c>
      <c r="F11" s="6">
        <v>1200</v>
      </c>
      <c r="G11" s="6">
        <f t="shared" si="4"/>
        <v>24000</v>
      </c>
      <c r="H11" s="6">
        <f>VLOOKUP(B11,[1]勞健保!$B$4:$F$51,5,0)</f>
        <v>1196</v>
      </c>
      <c r="I11" s="6">
        <f>VLOOKUP(B11,[1]勞健保!$B$4:$F$51,3,0)</f>
        <v>2033</v>
      </c>
      <c r="J11" s="6">
        <v>34</v>
      </c>
      <c r="K11" s="6">
        <v>1584</v>
      </c>
      <c r="L11" s="6">
        <f t="shared" si="5"/>
        <v>4847</v>
      </c>
      <c r="M11" s="6">
        <f t="shared" ref="M11" si="6">G11+L11</f>
        <v>28847</v>
      </c>
      <c r="N11" s="6">
        <f>VLOOKUP(B11,[1]勞健保!$B$4:$F$51,4,0)*(C11+D11)</f>
        <v>371</v>
      </c>
      <c r="O11" s="6">
        <f>VLOOKUP(B11,[1]勞健保!$B$4:$F$51,2,0)</f>
        <v>581</v>
      </c>
      <c r="P11" s="6"/>
      <c r="Q11" s="6">
        <f>P11+O11+N11</f>
        <v>952</v>
      </c>
      <c r="R11" s="6"/>
      <c r="S11" s="6">
        <f t="shared" si="2"/>
        <v>23048</v>
      </c>
      <c r="T11" s="7"/>
      <c r="U11" s="7"/>
    </row>
    <row r="12" spans="1:21" ht="40.200000000000003" customHeight="1" x14ac:dyDescent="0.3">
      <c r="A12" s="7" t="s">
        <v>15</v>
      </c>
      <c r="B12" s="6">
        <v>28800</v>
      </c>
      <c r="C12" s="5">
        <v>1</v>
      </c>
      <c r="D12" s="5">
        <v>4</v>
      </c>
      <c r="E12" s="8">
        <v>20</v>
      </c>
      <c r="F12" s="6">
        <v>1200</v>
      </c>
      <c r="G12" s="6">
        <f>E12*F12</f>
        <v>24000</v>
      </c>
      <c r="H12" s="6">
        <f>VLOOKUP(B12,[1]勞健保!$B$4:$F$51,5,0)</f>
        <v>1305</v>
      </c>
      <c r="I12" s="6">
        <f>VLOOKUP(B12,[1]勞健保!$B$4:$F$51,3,0)</f>
        <v>2218</v>
      </c>
      <c r="J12" s="6"/>
      <c r="K12" s="6"/>
      <c r="L12" s="6">
        <f>H12+I12+J12+K12</f>
        <v>3523</v>
      </c>
      <c r="M12" s="6">
        <f>G12+L12</f>
        <v>27523</v>
      </c>
      <c r="N12" s="6">
        <f>VLOOKUP(B12,[1]勞健保!$B$4:$F$51,4,0)*(C12+D12)</f>
        <v>2025</v>
      </c>
      <c r="O12" s="6">
        <f>VLOOKUP(B12,[1]勞健保!$B$4:$F$51,2,0)</f>
        <v>634</v>
      </c>
      <c r="P12" s="6"/>
      <c r="Q12" s="6">
        <f>N12+O12+P12</f>
        <v>2659</v>
      </c>
      <c r="R12" s="6"/>
      <c r="S12" s="6">
        <f t="shared" si="2"/>
        <v>21341</v>
      </c>
      <c r="T12" s="7"/>
      <c r="U12" s="7"/>
    </row>
    <row r="13" spans="1:21" ht="40.200000000000003" customHeight="1" x14ac:dyDescent="0.3">
      <c r="A13" s="7" t="s">
        <v>17</v>
      </c>
      <c r="B13" s="6">
        <v>26400</v>
      </c>
      <c r="C13" s="5">
        <v>1</v>
      </c>
      <c r="D13" s="5"/>
      <c r="E13" s="8">
        <v>20</v>
      </c>
      <c r="F13" s="6">
        <v>1200</v>
      </c>
      <c r="G13" s="6">
        <f t="shared" ref="G13" si="7">E13*F13</f>
        <v>24000</v>
      </c>
      <c r="H13" s="6">
        <f>VLOOKUP(B13,[1]勞健保!$B$4:$F$51,5,0)</f>
        <v>1196</v>
      </c>
      <c r="I13" s="6">
        <f>VLOOKUP(B13,[1]勞健保!$B$4:$F$51,3,0)</f>
        <v>2033</v>
      </c>
      <c r="J13" s="6">
        <v>34</v>
      </c>
      <c r="K13" s="6">
        <v>1584</v>
      </c>
      <c r="L13" s="6">
        <f t="shared" ref="L13" si="8">H13+I13+J13+K13</f>
        <v>4847</v>
      </c>
      <c r="M13" s="6">
        <f t="shared" ref="M13" si="9">G13+L13</f>
        <v>28847</v>
      </c>
      <c r="N13" s="6">
        <f>VLOOKUP(B13,[1]勞健保!$B$4:$F$51,4,0)*(C13+D13)</f>
        <v>371</v>
      </c>
      <c r="O13" s="6">
        <f>VLOOKUP(B13,[1]勞健保!$B$4:$F$51,2,0)</f>
        <v>581</v>
      </c>
      <c r="P13" s="6"/>
      <c r="Q13" s="6">
        <f>P13+O13+N13</f>
        <v>952</v>
      </c>
      <c r="R13" s="6"/>
      <c r="S13" s="6">
        <f t="shared" si="2"/>
        <v>23048</v>
      </c>
      <c r="T13" s="7"/>
      <c r="U13" s="7"/>
    </row>
    <row r="14" spans="1:21" ht="40.200000000000003" customHeight="1" x14ac:dyDescent="0.3">
      <c r="A14" s="7" t="s">
        <v>15</v>
      </c>
      <c r="B14" s="6">
        <v>28800</v>
      </c>
      <c r="C14" s="5">
        <v>1</v>
      </c>
      <c r="D14" s="5">
        <v>4</v>
      </c>
      <c r="E14" s="8">
        <v>20</v>
      </c>
      <c r="F14" s="6">
        <v>1200</v>
      </c>
      <c r="G14" s="6">
        <f>E14*F14</f>
        <v>24000</v>
      </c>
      <c r="H14" s="6">
        <f>VLOOKUP(B14,[1]勞健保!$B$4:$F$51,5,0)</f>
        <v>1305</v>
      </c>
      <c r="I14" s="6">
        <f>VLOOKUP(B14,[1]勞健保!$B$4:$F$51,3,0)</f>
        <v>2218</v>
      </c>
      <c r="J14" s="6"/>
      <c r="K14" s="6"/>
      <c r="L14" s="6">
        <f>H14+I14+J14+K14</f>
        <v>3523</v>
      </c>
      <c r="M14" s="6">
        <f>G14+L14</f>
        <v>27523</v>
      </c>
      <c r="N14" s="6">
        <f>VLOOKUP(B14,[1]勞健保!$B$4:$F$51,4,0)*(C14+D14)</f>
        <v>2025</v>
      </c>
      <c r="O14" s="6">
        <f>VLOOKUP(B14,[1]勞健保!$B$4:$F$51,2,0)</f>
        <v>634</v>
      </c>
      <c r="P14" s="6"/>
      <c r="Q14" s="6">
        <f>N14+O14+P14</f>
        <v>2659</v>
      </c>
      <c r="R14" s="6"/>
      <c r="S14" s="6">
        <f t="shared" si="2"/>
        <v>21341</v>
      </c>
      <c r="T14" s="7"/>
      <c r="U14" s="7"/>
    </row>
    <row r="15" spans="1:21" ht="40.200000000000003" customHeight="1" x14ac:dyDescent="0.3">
      <c r="A15" s="7" t="s">
        <v>16</v>
      </c>
      <c r="B15" s="6">
        <v>26400</v>
      </c>
      <c r="C15" s="5">
        <v>1</v>
      </c>
      <c r="D15" s="5">
        <v>2</v>
      </c>
      <c r="E15" s="8">
        <v>19.5</v>
      </c>
      <c r="F15" s="6">
        <v>1200</v>
      </c>
      <c r="G15" s="6">
        <f t="shared" ref="G15" si="10">E15*F15</f>
        <v>23400</v>
      </c>
      <c r="H15" s="6">
        <f>VLOOKUP(B15,[1]勞健保!$B$4:$F$51,5,0)</f>
        <v>1196</v>
      </c>
      <c r="I15" s="6">
        <f>VLOOKUP(B15,[1]勞健保!$B$4:$F$51,3,0)</f>
        <v>2033</v>
      </c>
      <c r="J15" s="6">
        <v>34</v>
      </c>
      <c r="K15" s="6">
        <v>1584</v>
      </c>
      <c r="L15" s="6">
        <f t="shared" ref="L15" si="11">H15+I15+J15+K15</f>
        <v>4847</v>
      </c>
      <c r="M15" s="6">
        <f>G15+L15</f>
        <v>28247</v>
      </c>
      <c r="N15" s="6">
        <f>VLOOKUP(B15,[1]勞健保!$B$4:$F$51,4,0)*(C15+D15)</f>
        <v>1113</v>
      </c>
      <c r="O15" s="6">
        <f>VLOOKUP(B15,[1]勞健保!$B$4:$F$51,2,0)</f>
        <v>581</v>
      </c>
      <c r="P15" s="6"/>
      <c r="Q15" s="6">
        <f>P15+O15+N15</f>
        <v>1694</v>
      </c>
      <c r="R15" s="6"/>
      <c r="S15" s="6">
        <f t="shared" si="2"/>
        <v>21706</v>
      </c>
      <c r="T15" s="7"/>
      <c r="U15" s="7"/>
    </row>
    <row r="16" spans="1:21" ht="40.200000000000003" customHeight="1" x14ac:dyDescent="0.3">
      <c r="A16" s="22" t="s">
        <v>18</v>
      </c>
      <c r="B16" s="22"/>
      <c r="C16" s="22"/>
      <c r="D16" s="22"/>
      <c r="E16" s="22"/>
      <c r="F16" s="22"/>
      <c r="G16" s="6">
        <f>SUM(G5:G15)</f>
        <v>262200</v>
      </c>
      <c r="H16" s="6">
        <f t="shared" ref="H16:R16" si="12">SUM(H5:H15)</f>
        <v>13701</v>
      </c>
      <c r="I16" s="6">
        <f t="shared" si="12"/>
        <v>23288</v>
      </c>
      <c r="J16" s="6">
        <f t="shared" si="12"/>
        <v>204</v>
      </c>
      <c r="K16" s="6">
        <f t="shared" si="12"/>
        <v>9504</v>
      </c>
      <c r="L16" s="6">
        <f t="shared" si="12"/>
        <v>46697</v>
      </c>
      <c r="M16" s="6">
        <f t="shared" si="12"/>
        <v>308897</v>
      </c>
      <c r="N16" s="6">
        <f t="shared" si="12"/>
        <v>14577</v>
      </c>
      <c r="O16" s="6">
        <f t="shared" si="12"/>
        <v>6656</v>
      </c>
      <c r="P16" s="6">
        <f t="shared" si="12"/>
        <v>0</v>
      </c>
      <c r="Q16" s="6">
        <f t="shared" si="12"/>
        <v>21233</v>
      </c>
      <c r="R16" s="6">
        <f t="shared" si="12"/>
        <v>8000</v>
      </c>
      <c r="S16" s="6">
        <f t="shared" si="2"/>
        <v>232967</v>
      </c>
      <c r="T16" s="7"/>
      <c r="U16" s="7"/>
    </row>
    <row r="17" spans="1:21" ht="40.200000000000003" customHeight="1" x14ac:dyDescent="0.3">
      <c r="A17" s="22" t="s">
        <v>32</v>
      </c>
      <c r="B17" s="22"/>
      <c r="C17" s="23">
        <f>H16+N16</f>
        <v>28278</v>
      </c>
      <c r="D17" s="23"/>
      <c r="E17" s="19" t="s">
        <v>33</v>
      </c>
      <c r="F17" s="20"/>
      <c r="G17" s="19">
        <f>I16+O16</f>
        <v>29944</v>
      </c>
      <c r="H17" s="20"/>
      <c r="I17" s="6" t="s">
        <v>34</v>
      </c>
      <c r="J17" s="6">
        <f>J16</f>
        <v>204</v>
      </c>
      <c r="K17" s="19" t="s">
        <v>35</v>
      </c>
      <c r="L17" s="20"/>
      <c r="M17" s="19">
        <f>K16+P16</f>
        <v>9504</v>
      </c>
      <c r="N17" s="20"/>
      <c r="O17" s="19" t="s">
        <v>36</v>
      </c>
      <c r="P17" s="20"/>
      <c r="Q17" s="6">
        <f>C17+G17+J17+M17+R16</f>
        <v>75930</v>
      </c>
      <c r="R17" s="12"/>
      <c r="S17" s="19" t="s">
        <v>24</v>
      </c>
      <c r="T17" s="20"/>
      <c r="U17" s="6">
        <f>S16</f>
        <v>232967</v>
      </c>
    </row>
    <row r="18" spans="1:21" ht="27" customHeight="1" x14ac:dyDescent="0.3">
      <c r="A18" s="26" t="s">
        <v>31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27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  <c r="S19" s="9"/>
      <c r="T19" s="9"/>
      <c r="U19" s="9"/>
    </row>
    <row r="20" spans="1:21" ht="27" customHeight="1" x14ac:dyDescent="0.3">
      <c r="A20" s="26" t="s">
        <v>30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</sheetData>
  <mergeCells count="32">
    <mergeCell ref="A18:U18"/>
    <mergeCell ref="A20:U20"/>
    <mergeCell ref="E3:E4"/>
    <mergeCell ref="F3:F4"/>
    <mergeCell ref="G3:G4"/>
    <mergeCell ref="H3:L3"/>
    <mergeCell ref="N3:Q3"/>
    <mergeCell ref="S3:S4"/>
    <mergeCell ref="A3:A4"/>
    <mergeCell ref="B3:B4"/>
    <mergeCell ref="C3:C4"/>
    <mergeCell ref="D3:D4"/>
    <mergeCell ref="M17:N17"/>
    <mergeCell ref="O17:P17"/>
    <mergeCell ref="E17:F17"/>
    <mergeCell ref="G17:H17"/>
    <mergeCell ref="K17:L17"/>
    <mergeCell ref="S17:T17"/>
    <mergeCell ref="A1:U1"/>
    <mergeCell ref="A16:F16"/>
    <mergeCell ref="A17:B17"/>
    <mergeCell ref="T3:T4"/>
    <mergeCell ref="U3:U4"/>
    <mergeCell ref="A2:B2"/>
    <mergeCell ref="C2:E2"/>
    <mergeCell ref="C17:D17"/>
    <mergeCell ref="L2:N2"/>
    <mergeCell ref="O2:U2"/>
    <mergeCell ref="M3:M4"/>
    <mergeCell ref="F2:G2"/>
    <mergeCell ref="H2:K2"/>
    <mergeCell ref="R3:R4"/>
  </mergeCells>
  <phoneticPr fontId="1" type="noConversion"/>
  <printOptions horizontalCentered="1"/>
  <pageMargins left="0.39370078740157483" right="0.19685039370078741" top="0.7480314960629921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F1481-E328-4561-A31A-48E446AFBE75}">
  <dimension ref="A1:I18"/>
  <sheetViews>
    <sheetView view="pageBreakPreview" zoomScale="99" zoomScaleNormal="100" zoomScaleSheetLayoutView="99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RowHeight="30" customHeight="1" x14ac:dyDescent="0.3"/>
  <cols>
    <col min="1" max="1" width="22" style="1" customWidth="1"/>
    <col min="2" max="2" width="14.625" style="3" customWidth="1"/>
    <col min="3" max="3" width="14.625" style="2" customWidth="1"/>
    <col min="4" max="5" width="14.625" style="13" customWidth="1"/>
    <col min="6" max="9" width="14.625" style="14" customWidth="1"/>
    <col min="10" max="16384" width="9" style="1"/>
  </cols>
  <sheetData>
    <row r="1" spans="1:9" ht="30" customHeight="1" x14ac:dyDescent="0.3">
      <c r="A1" s="28" t="s">
        <v>45</v>
      </c>
      <c r="B1" s="28"/>
      <c r="C1" s="28"/>
      <c r="D1" s="28"/>
      <c r="E1" s="28"/>
      <c r="F1" s="28"/>
      <c r="G1" s="28"/>
      <c r="H1" s="28"/>
      <c r="I1" s="28"/>
    </row>
    <row r="2" spans="1:9" ht="18" customHeight="1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30" customHeight="1" x14ac:dyDescent="0.3">
      <c r="A3" s="22" t="s">
        <v>22</v>
      </c>
      <c r="B3" s="22"/>
      <c r="C3" s="19"/>
      <c r="D3" s="20"/>
      <c r="E3" s="18" t="s">
        <v>42</v>
      </c>
      <c r="F3" s="29"/>
      <c r="G3" s="30"/>
      <c r="H3" s="30"/>
      <c r="I3" s="31"/>
    </row>
    <row r="4" spans="1:9" ht="30" customHeight="1" x14ac:dyDescent="0.3">
      <c r="A4" s="22" t="s">
        <v>46</v>
      </c>
      <c r="B4" s="22"/>
      <c r="C4" s="23"/>
      <c r="D4" s="23"/>
      <c r="E4" s="23"/>
      <c r="F4" s="23"/>
      <c r="G4" s="23"/>
      <c r="H4" s="23"/>
      <c r="I4" s="23"/>
    </row>
    <row r="5" spans="1:9" ht="30" customHeight="1" x14ac:dyDescent="0.3">
      <c r="A5" s="22" t="s">
        <v>0</v>
      </c>
      <c r="B5" s="27" t="s">
        <v>47</v>
      </c>
      <c r="C5" s="23" t="s">
        <v>4</v>
      </c>
      <c r="D5" s="35" t="s">
        <v>38</v>
      </c>
      <c r="E5" s="35" t="s">
        <v>39</v>
      </c>
      <c r="F5" s="34" t="s">
        <v>40</v>
      </c>
      <c r="G5" s="34" t="s">
        <v>44</v>
      </c>
      <c r="H5" s="34" t="s">
        <v>43</v>
      </c>
      <c r="I5" s="34" t="s">
        <v>41</v>
      </c>
    </row>
    <row r="6" spans="1:9" ht="30" customHeight="1" x14ac:dyDescent="0.3">
      <c r="A6" s="22"/>
      <c r="B6" s="27"/>
      <c r="C6" s="23"/>
      <c r="D6" s="35"/>
      <c r="E6" s="35"/>
      <c r="F6" s="34"/>
      <c r="G6" s="34"/>
      <c r="H6" s="34"/>
      <c r="I6" s="34"/>
    </row>
    <row r="7" spans="1:9" ht="30" customHeight="1" x14ac:dyDescent="0.3">
      <c r="A7" s="7"/>
      <c r="B7" s="8">
        <v>250</v>
      </c>
      <c r="C7" s="6">
        <v>1300</v>
      </c>
      <c r="D7" s="16">
        <f t="shared" ref="D7:D14" si="0">ROUNDUP(B7/30,0)</f>
        <v>9</v>
      </c>
      <c r="E7" s="16">
        <v>1.5</v>
      </c>
      <c r="F7" s="17">
        <f t="shared" ref="F7:F14" si="1">ROUND(C7*31*E7*D7/12,0)</f>
        <v>45338</v>
      </c>
      <c r="G7" s="17"/>
      <c r="H7" s="17"/>
      <c r="I7" s="17">
        <f>F7-H7-G7</f>
        <v>45338</v>
      </c>
    </row>
    <row r="8" spans="1:9" ht="30" customHeight="1" x14ac:dyDescent="0.3">
      <c r="A8" s="7"/>
      <c r="B8" s="8">
        <v>230</v>
      </c>
      <c r="C8" s="6">
        <v>1300</v>
      </c>
      <c r="D8" s="16">
        <f t="shared" si="0"/>
        <v>8</v>
      </c>
      <c r="E8" s="16">
        <v>1.5</v>
      </c>
      <c r="F8" s="17">
        <f t="shared" si="1"/>
        <v>40300</v>
      </c>
      <c r="G8" s="17"/>
      <c r="H8" s="17"/>
      <c r="I8" s="17">
        <f t="shared" ref="I8:I14" si="2">F8-H8-G8</f>
        <v>40300</v>
      </c>
    </row>
    <row r="9" spans="1:9" ht="30" customHeight="1" x14ac:dyDescent="0.3">
      <c r="A9" s="7"/>
      <c r="B9" s="8">
        <v>220</v>
      </c>
      <c r="C9" s="6">
        <v>1300</v>
      </c>
      <c r="D9" s="16">
        <f t="shared" si="0"/>
        <v>8</v>
      </c>
      <c r="E9" s="16">
        <v>1.5</v>
      </c>
      <c r="F9" s="17">
        <f t="shared" si="1"/>
        <v>40300</v>
      </c>
      <c r="G9" s="17"/>
      <c r="H9" s="17"/>
      <c r="I9" s="17">
        <f t="shared" si="2"/>
        <v>40300</v>
      </c>
    </row>
    <row r="10" spans="1:9" ht="30" customHeight="1" x14ac:dyDescent="0.3">
      <c r="A10" s="7"/>
      <c r="B10" s="8">
        <f t="shared" ref="B8:B13" si="3">24+20+20+22+23+20+23+21+22+23+22+21</f>
        <v>261</v>
      </c>
      <c r="C10" s="6">
        <v>1300</v>
      </c>
      <c r="D10" s="16">
        <f t="shared" si="0"/>
        <v>9</v>
      </c>
      <c r="E10" s="16">
        <v>1.5</v>
      </c>
      <c r="F10" s="17">
        <f t="shared" si="1"/>
        <v>45338</v>
      </c>
      <c r="G10" s="17"/>
      <c r="H10" s="17"/>
      <c r="I10" s="17">
        <f t="shared" si="2"/>
        <v>45338</v>
      </c>
    </row>
    <row r="11" spans="1:9" ht="30" customHeight="1" x14ac:dyDescent="0.3">
      <c r="A11" s="7"/>
      <c r="B11" s="8">
        <f t="shared" si="3"/>
        <v>261</v>
      </c>
      <c r="C11" s="6">
        <v>1300</v>
      </c>
      <c r="D11" s="16">
        <f t="shared" si="0"/>
        <v>9</v>
      </c>
      <c r="E11" s="16">
        <v>1.5</v>
      </c>
      <c r="F11" s="17">
        <f t="shared" si="1"/>
        <v>45338</v>
      </c>
      <c r="G11" s="17"/>
      <c r="H11" s="17"/>
      <c r="I11" s="17">
        <f t="shared" si="2"/>
        <v>45338</v>
      </c>
    </row>
    <row r="12" spans="1:9" ht="30" customHeight="1" x14ac:dyDescent="0.3">
      <c r="A12" s="7"/>
      <c r="B12" s="8">
        <v>261</v>
      </c>
      <c r="C12" s="6">
        <v>1026</v>
      </c>
      <c r="D12" s="16">
        <f t="shared" si="0"/>
        <v>9</v>
      </c>
      <c r="E12" s="16">
        <v>1.5</v>
      </c>
      <c r="F12" s="17">
        <f t="shared" si="1"/>
        <v>35782</v>
      </c>
      <c r="G12" s="17"/>
      <c r="H12" s="17"/>
      <c r="I12" s="17">
        <f t="shared" si="2"/>
        <v>35782</v>
      </c>
    </row>
    <row r="13" spans="1:9" ht="30" customHeight="1" x14ac:dyDescent="0.3">
      <c r="A13" s="7"/>
      <c r="B13" s="8">
        <f t="shared" si="3"/>
        <v>261</v>
      </c>
      <c r="C13" s="6">
        <v>1026</v>
      </c>
      <c r="D13" s="16">
        <f t="shared" si="0"/>
        <v>9</v>
      </c>
      <c r="E13" s="16">
        <v>1.5</v>
      </c>
      <c r="F13" s="17">
        <f t="shared" si="1"/>
        <v>35782</v>
      </c>
      <c r="G13" s="17"/>
      <c r="H13" s="17"/>
      <c r="I13" s="17">
        <f t="shared" si="2"/>
        <v>35782</v>
      </c>
    </row>
    <row r="14" spans="1:9" ht="30" customHeight="1" x14ac:dyDescent="0.3">
      <c r="A14" s="7"/>
      <c r="B14" s="8">
        <f>21+21+23+21+21</f>
        <v>107</v>
      </c>
      <c r="C14" s="6">
        <v>1200</v>
      </c>
      <c r="D14" s="16">
        <f t="shared" si="0"/>
        <v>4</v>
      </c>
      <c r="E14" s="16">
        <v>1.5</v>
      </c>
      <c r="F14" s="17">
        <f t="shared" si="1"/>
        <v>18600</v>
      </c>
      <c r="G14" s="17"/>
      <c r="H14" s="17"/>
      <c r="I14" s="17">
        <f t="shared" si="2"/>
        <v>18600</v>
      </c>
    </row>
    <row r="15" spans="1:9" ht="30" customHeight="1" x14ac:dyDescent="0.3">
      <c r="A15" s="36" t="s">
        <v>18</v>
      </c>
      <c r="B15" s="37"/>
      <c r="C15" s="37"/>
      <c r="D15" s="37"/>
      <c r="E15" s="38"/>
      <c r="F15" s="17">
        <f>SUM(F7:F14)</f>
        <v>306778</v>
      </c>
      <c r="G15" s="17">
        <f>SUM(G7:G14)</f>
        <v>0</v>
      </c>
      <c r="H15" s="17">
        <f>SUM(H7:H14)</f>
        <v>0</v>
      </c>
      <c r="I15" s="17">
        <f>SUM(I7:I14)</f>
        <v>306778</v>
      </c>
    </row>
    <row r="16" spans="1:9" ht="30" customHeight="1" x14ac:dyDescent="0.3">
      <c r="A16" s="32" t="s">
        <v>49</v>
      </c>
      <c r="B16" s="32"/>
      <c r="C16" s="32"/>
      <c r="D16" s="32"/>
      <c r="E16" s="32"/>
      <c r="F16" s="32"/>
      <c r="G16" s="32"/>
      <c r="H16" s="32"/>
      <c r="I16" s="32"/>
    </row>
    <row r="17" spans="1:9" ht="30" customHeight="1" x14ac:dyDescent="0.3">
      <c r="A17" s="33" t="s">
        <v>48</v>
      </c>
      <c r="B17" s="33"/>
      <c r="C17" s="33"/>
      <c r="D17" s="33"/>
      <c r="E17" s="33"/>
      <c r="F17" s="33"/>
      <c r="G17" s="33"/>
      <c r="H17" s="33"/>
      <c r="I17" s="33"/>
    </row>
    <row r="18" spans="1:9" ht="30" customHeight="1" x14ac:dyDescent="0.3">
      <c r="A18" s="33" t="s">
        <v>50</v>
      </c>
      <c r="B18" s="33"/>
      <c r="C18" s="33"/>
      <c r="D18" s="33"/>
      <c r="E18" s="33"/>
      <c r="F18" s="33"/>
      <c r="G18" s="33"/>
      <c r="H18" s="33"/>
      <c r="I18" s="33"/>
    </row>
  </sheetData>
  <mergeCells count="19">
    <mergeCell ref="A16:I16"/>
    <mergeCell ref="A18:I18"/>
    <mergeCell ref="A17:I17"/>
    <mergeCell ref="G5:G6"/>
    <mergeCell ref="H5:H6"/>
    <mergeCell ref="I5:I6"/>
    <mergeCell ref="B5:B6"/>
    <mergeCell ref="C5:C6"/>
    <mergeCell ref="D5:D6"/>
    <mergeCell ref="E5:E6"/>
    <mergeCell ref="F5:F6"/>
    <mergeCell ref="A5:A6"/>
    <mergeCell ref="A15:E15"/>
    <mergeCell ref="A1:I1"/>
    <mergeCell ref="A3:B3"/>
    <mergeCell ref="C3:D3"/>
    <mergeCell ref="F3:I3"/>
    <mergeCell ref="A4:B4"/>
    <mergeCell ref="C4:I4"/>
  </mergeCells>
  <phoneticPr fontId="1" type="noConversion"/>
  <printOptions horizont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6980-C823-41DF-859A-02D2BC9B7F09}">
  <dimension ref="A1:H18"/>
  <sheetViews>
    <sheetView tabSelected="1" view="pageBreakPreview" zoomScale="91" zoomScaleNormal="100" zoomScaleSheetLayoutView="91" workbookViewId="0">
      <pane xSplit="1" ySplit="6" topLeftCell="B15" activePane="bottomRight" state="frozen"/>
      <selection pane="topRight" activeCell="B1" sqref="B1"/>
      <selection pane="bottomLeft" activeCell="A3" sqref="A3"/>
      <selection pane="bottomRight" activeCell="B4" sqref="B4:H4"/>
    </sheetView>
  </sheetViews>
  <sheetFormatPr defaultRowHeight="30" customHeight="1" x14ac:dyDescent="0.3"/>
  <cols>
    <col min="1" max="1" width="22.625" style="1" customWidth="1"/>
    <col min="2" max="2" width="15.625" style="2" customWidth="1"/>
    <col min="3" max="4" width="15.625" style="13" customWidth="1"/>
    <col min="5" max="8" width="15.625" style="14" customWidth="1"/>
    <col min="9" max="16384" width="9" style="1"/>
  </cols>
  <sheetData>
    <row r="1" spans="1:8" ht="30" customHeight="1" x14ac:dyDescent="0.3">
      <c r="A1" s="28" t="s">
        <v>45</v>
      </c>
      <c r="B1" s="28"/>
      <c r="C1" s="28"/>
      <c r="D1" s="28"/>
      <c r="E1" s="28"/>
      <c r="F1" s="28"/>
      <c r="G1" s="28"/>
      <c r="H1" s="28"/>
    </row>
    <row r="2" spans="1:8" ht="18" customHeight="1" x14ac:dyDescent="0.3">
      <c r="A2" s="15"/>
      <c r="B2" s="15"/>
      <c r="C2" s="15"/>
      <c r="D2" s="15"/>
      <c r="E2" s="15"/>
      <c r="F2" s="15"/>
      <c r="G2" s="15"/>
      <c r="H2" s="15"/>
    </row>
    <row r="3" spans="1:8" ht="30" customHeight="1" x14ac:dyDescent="0.3">
      <c r="A3" s="11" t="s">
        <v>22</v>
      </c>
      <c r="B3" s="19"/>
      <c r="C3" s="20"/>
      <c r="D3" s="18" t="s">
        <v>42</v>
      </c>
      <c r="E3" s="29"/>
      <c r="F3" s="30"/>
      <c r="G3" s="30"/>
      <c r="H3" s="31"/>
    </row>
    <row r="4" spans="1:8" ht="30" customHeight="1" x14ac:dyDescent="0.3">
      <c r="A4" s="11" t="s">
        <v>46</v>
      </c>
      <c r="B4" s="23"/>
      <c r="C4" s="23"/>
      <c r="D4" s="23"/>
      <c r="E4" s="23"/>
      <c r="F4" s="23"/>
      <c r="G4" s="23"/>
      <c r="H4" s="23"/>
    </row>
    <row r="5" spans="1:8" ht="30" customHeight="1" x14ac:dyDescent="0.3">
      <c r="A5" s="22" t="s">
        <v>0</v>
      </c>
      <c r="B5" s="23" t="s">
        <v>51</v>
      </c>
      <c r="C5" s="35" t="s">
        <v>38</v>
      </c>
      <c r="D5" s="35" t="s">
        <v>39</v>
      </c>
      <c r="E5" s="34" t="s">
        <v>40</v>
      </c>
      <c r="F5" s="34" t="s">
        <v>44</v>
      </c>
      <c r="G5" s="34" t="s">
        <v>37</v>
      </c>
      <c r="H5" s="34" t="s">
        <v>41</v>
      </c>
    </row>
    <row r="6" spans="1:8" ht="30" customHeight="1" x14ac:dyDescent="0.3">
      <c r="A6" s="22"/>
      <c r="B6" s="23"/>
      <c r="C6" s="35"/>
      <c r="D6" s="35"/>
      <c r="E6" s="34"/>
      <c r="F6" s="34"/>
      <c r="G6" s="34"/>
      <c r="H6" s="34"/>
    </row>
    <row r="7" spans="1:8" ht="30" customHeight="1" x14ac:dyDescent="0.3">
      <c r="A7" s="7"/>
      <c r="B7" s="6">
        <v>30000</v>
      </c>
      <c r="C7" s="16">
        <v>12</v>
      </c>
      <c r="D7" s="16">
        <v>1.5</v>
      </c>
      <c r="E7" s="17">
        <f>ROUND(B7*C7/12*D7,0)</f>
        <v>45000</v>
      </c>
      <c r="F7" s="17"/>
      <c r="G7" s="17"/>
      <c r="H7" s="17">
        <f>E7-G7-F7</f>
        <v>45000</v>
      </c>
    </row>
    <row r="8" spans="1:8" ht="30" customHeight="1" x14ac:dyDescent="0.3">
      <c r="A8" s="7"/>
      <c r="B8" s="6"/>
      <c r="C8" s="16"/>
      <c r="D8" s="16">
        <v>1.5</v>
      </c>
      <c r="E8" s="17">
        <f t="shared" ref="E8:E14" si="0">ROUND(B8*C8/12*D8,0)</f>
        <v>0</v>
      </c>
      <c r="F8" s="17"/>
      <c r="G8" s="17"/>
      <c r="H8" s="17">
        <f t="shared" ref="H8:H14" si="1">E8-G8-F8</f>
        <v>0</v>
      </c>
    </row>
    <row r="9" spans="1:8" ht="30" customHeight="1" x14ac:dyDescent="0.3">
      <c r="A9" s="7"/>
      <c r="B9" s="6"/>
      <c r="C9" s="16"/>
      <c r="D9" s="16">
        <v>1.5</v>
      </c>
      <c r="E9" s="17">
        <f t="shared" si="0"/>
        <v>0</v>
      </c>
      <c r="F9" s="17"/>
      <c r="G9" s="17"/>
      <c r="H9" s="17">
        <f t="shared" si="1"/>
        <v>0</v>
      </c>
    </row>
    <row r="10" spans="1:8" ht="30" customHeight="1" x14ac:dyDescent="0.3">
      <c r="A10" s="7"/>
      <c r="B10" s="6"/>
      <c r="C10" s="16"/>
      <c r="D10" s="16">
        <v>1.5</v>
      </c>
      <c r="E10" s="17">
        <f t="shared" si="0"/>
        <v>0</v>
      </c>
      <c r="F10" s="17"/>
      <c r="G10" s="17"/>
      <c r="H10" s="17">
        <f t="shared" si="1"/>
        <v>0</v>
      </c>
    </row>
    <row r="11" spans="1:8" ht="30" customHeight="1" x14ac:dyDescent="0.3">
      <c r="A11" s="7"/>
      <c r="B11" s="6"/>
      <c r="C11" s="16"/>
      <c r="D11" s="16">
        <v>1.5</v>
      </c>
      <c r="E11" s="17">
        <f t="shared" si="0"/>
        <v>0</v>
      </c>
      <c r="F11" s="17"/>
      <c r="G11" s="17"/>
      <c r="H11" s="17">
        <f t="shared" si="1"/>
        <v>0</v>
      </c>
    </row>
    <row r="12" spans="1:8" ht="30" customHeight="1" x14ac:dyDescent="0.3">
      <c r="A12" s="7"/>
      <c r="B12" s="6"/>
      <c r="C12" s="16"/>
      <c r="D12" s="16">
        <v>1.5</v>
      </c>
      <c r="E12" s="17">
        <f t="shared" si="0"/>
        <v>0</v>
      </c>
      <c r="F12" s="17"/>
      <c r="G12" s="17"/>
      <c r="H12" s="17">
        <f t="shared" si="1"/>
        <v>0</v>
      </c>
    </row>
    <row r="13" spans="1:8" ht="30" customHeight="1" x14ac:dyDescent="0.3">
      <c r="A13" s="7"/>
      <c r="B13" s="6"/>
      <c r="C13" s="16"/>
      <c r="D13" s="16">
        <v>1.5</v>
      </c>
      <c r="E13" s="17">
        <f t="shared" si="0"/>
        <v>0</v>
      </c>
      <c r="F13" s="17"/>
      <c r="G13" s="17"/>
      <c r="H13" s="17">
        <f t="shared" si="1"/>
        <v>0</v>
      </c>
    </row>
    <row r="14" spans="1:8" ht="30" customHeight="1" x14ac:dyDescent="0.3">
      <c r="A14" s="7"/>
      <c r="B14" s="6"/>
      <c r="C14" s="16"/>
      <c r="D14" s="16">
        <v>1.5</v>
      </c>
      <c r="E14" s="17">
        <f t="shared" si="0"/>
        <v>0</v>
      </c>
      <c r="F14" s="17"/>
      <c r="G14" s="17"/>
      <c r="H14" s="17">
        <f t="shared" si="1"/>
        <v>0</v>
      </c>
    </row>
    <row r="15" spans="1:8" ht="30" customHeight="1" x14ac:dyDescent="0.3">
      <c r="A15" s="36" t="s">
        <v>18</v>
      </c>
      <c r="B15" s="37"/>
      <c r="C15" s="37"/>
      <c r="D15" s="38"/>
      <c r="E15" s="17">
        <f>SUM(E7:E14)</f>
        <v>45000</v>
      </c>
      <c r="F15" s="17">
        <f>SUM(F7:F14)</f>
        <v>0</v>
      </c>
      <c r="G15" s="17">
        <f>SUM(G7:G14)</f>
        <v>0</v>
      </c>
      <c r="H15" s="17">
        <f>SUM(H7:H14)</f>
        <v>45000</v>
      </c>
    </row>
    <row r="16" spans="1:8" ht="30" customHeight="1" x14ac:dyDescent="0.3">
      <c r="A16" s="32" t="s">
        <v>49</v>
      </c>
      <c r="B16" s="32"/>
      <c r="C16" s="32"/>
      <c r="D16" s="32"/>
      <c r="E16" s="32"/>
      <c r="F16" s="32"/>
      <c r="G16" s="32"/>
      <c r="H16" s="32"/>
    </row>
    <row r="17" spans="1:8" ht="30" customHeight="1" x14ac:dyDescent="0.3">
      <c r="A17" s="33" t="s">
        <v>48</v>
      </c>
      <c r="B17" s="33"/>
      <c r="C17" s="33"/>
      <c r="D17" s="33"/>
      <c r="E17" s="33"/>
      <c r="F17" s="33"/>
      <c r="G17" s="33"/>
      <c r="H17" s="33"/>
    </row>
    <row r="18" spans="1:8" ht="30" customHeight="1" x14ac:dyDescent="0.3">
      <c r="A18" s="33" t="s">
        <v>50</v>
      </c>
      <c r="B18" s="33"/>
      <c r="C18" s="33"/>
      <c r="D18" s="33"/>
      <c r="E18" s="33"/>
      <c r="F18" s="33"/>
      <c r="G18" s="33"/>
      <c r="H18" s="33"/>
    </row>
  </sheetData>
  <mergeCells count="16">
    <mergeCell ref="A1:H1"/>
    <mergeCell ref="B3:C3"/>
    <mergeCell ref="E3:H3"/>
    <mergeCell ref="B4:H4"/>
    <mergeCell ref="A18:H18"/>
    <mergeCell ref="F5:F6"/>
    <mergeCell ref="G5:G6"/>
    <mergeCell ref="H5:H6"/>
    <mergeCell ref="A15:D15"/>
    <mergeCell ref="A16:H16"/>
    <mergeCell ref="A17:H17"/>
    <mergeCell ref="A5:A6"/>
    <mergeCell ref="B5:B6"/>
    <mergeCell ref="C5:C6"/>
    <mergeCell ref="D5:D6"/>
    <mergeCell ref="E5:E6"/>
  </mergeCells>
  <phoneticPr fontId="1" type="noConversion"/>
  <printOptions horizont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薪資印領清冊</vt:lpstr>
      <vt:lpstr>按日計酬年終獎金</vt:lpstr>
      <vt:lpstr>月薪年終獎金</vt:lpstr>
      <vt:lpstr>月薪年終獎金!Print_Area</vt:lpstr>
      <vt:lpstr>按日計酬年終獎金!Print_Area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2020-01-07T01:30:51Z</dcterms:modified>
</cp:coreProperties>
</file>